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investingBlog\Detaliczne obligacje\"/>
    </mc:Choice>
  </mc:AlternateContent>
  <xr:revisionPtr revIDLastSave="0" documentId="13_ncr:1_{C5FF50A5-0976-4392-9375-A245259C80B9}" xr6:coauthVersionLast="47" xr6:coauthVersionMax="47" xr10:uidLastSave="{00000000-0000-0000-0000-000000000000}"/>
  <bookViews>
    <workbookView xWindow="-28920" yWindow="2040" windowWidth="29040" windowHeight="15720" xr2:uid="{C6899444-9F1A-4C68-BC26-775CDE7C1E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1" i="1"/>
  <c r="E51" i="1"/>
  <c r="E50" i="1"/>
  <c r="F50" i="1" s="1"/>
  <c r="E49" i="1"/>
  <c r="E48" i="1"/>
  <c r="F48" i="1" s="1"/>
  <c r="D51" i="1"/>
  <c r="D50" i="1"/>
  <c r="D49" i="1"/>
  <c r="D48" i="1"/>
  <c r="E35" i="1"/>
  <c r="D35" i="1"/>
  <c r="C35" i="1"/>
  <c r="D17" i="1"/>
  <c r="E17" i="1" s="1"/>
  <c r="D2" i="1"/>
  <c r="D19" i="1" s="1"/>
  <c r="E2" i="1"/>
  <c r="D20" i="1" s="1"/>
  <c r="F2" i="1"/>
  <c r="D21" i="1" s="1"/>
  <c r="G2" i="1"/>
  <c r="D22" i="1" s="1"/>
  <c r="H2" i="1"/>
  <c r="D23" i="1" s="1"/>
  <c r="I2" i="1"/>
  <c r="D24" i="1" s="1"/>
  <c r="J2" i="1"/>
  <c r="D25" i="1" s="1"/>
  <c r="K2" i="1"/>
  <c r="D26" i="1" s="1"/>
  <c r="L2" i="1"/>
  <c r="D27" i="1" s="1"/>
  <c r="M2" i="1"/>
  <c r="D28" i="1" s="1"/>
  <c r="C2" i="1"/>
  <c r="D18" i="1" s="1"/>
  <c r="F51" i="1" l="1"/>
  <c r="B40" i="1"/>
  <c r="F49" i="1"/>
  <c r="F17" i="1"/>
  <c r="C18" i="1" s="1"/>
  <c r="E18" i="1" l="1"/>
  <c r="F18" i="1" l="1"/>
  <c r="C19" i="1" s="1"/>
  <c r="E19" i="1" l="1"/>
  <c r="F19" i="1" s="1"/>
  <c r="C20" i="1" s="1"/>
  <c r="E20" i="1" l="1"/>
  <c r="F20" i="1" s="1"/>
  <c r="C21" i="1" s="1"/>
  <c r="E21" i="1" l="1"/>
  <c r="F21" i="1" s="1"/>
  <c r="C22" i="1" s="1"/>
  <c r="E22" i="1" l="1"/>
  <c r="F22" i="1" s="1"/>
  <c r="C23" i="1" s="1"/>
  <c r="E23" i="1" l="1"/>
  <c r="F23" i="1" s="1"/>
  <c r="C24" i="1" s="1"/>
  <c r="E24" i="1" l="1"/>
  <c r="F24" i="1" s="1"/>
  <c r="C25" i="1" s="1"/>
  <c r="E25" i="1" l="1"/>
  <c r="F25" i="1"/>
  <c r="C26" i="1" s="1"/>
  <c r="E26" i="1" l="1"/>
  <c r="F26" i="1" s="1"/>
  <c r="C27" i="1" s="1"/>
  <c r="E27" i="1" l="1"/>
  <c r="F27" i="1" s="1"/>
  <c r="C28" i="1" s="1"/>
  <c r="E28" i="1" l="1"/>
  <c r="B7" i="1" s="1"/>
  <c r="B8" i="1" l="1"/>
  <c r="B9" i="1" s="1"/>
  <c r="F28" i="1"/>
</calcChain>
</file>

<file path=xl/sharedStrings.xml><?xml version="1.0" encoding="utf-8"?>
<sst xmlns="http://schemas.openxmlformats.org/spreadsheetml/2006/main" count="56" uniqueCount="39">
  <si>
    <t>Marża:</t>
  </si>
  <si>
    <t>Katpitalizacja odsetek:</t>
  </si>
  <si>
    <t>brak</t>
  </si>
  <si>
    <t xml:space="preserve">Odczyt wskaźnika inflacji(za miesiąc poprzedzający zakup obligacji): </t>
  </si>
  <si>
    <t>roczna</t>
  </si>
  <si>
    <t>Rok 1</t>
  </si>
  <si>
    <t>Rok 2</t>
  </si>
  <si>
    <t>Rok 3</t>
  </si>
  <si>
    <t>Rok 4</t>
  </si>
  <si>
    <t>Rok 5</t>
  </si>
  <si>
    <t>Rok 6</t>
  </si>
  <si>
    <t>Rok 7</t>
  </si>
  <si>
    <t>Rok 8</t>
  </si>
  <si>
    <t>Rok 9</t>
  </si>
  <si>
    <t>Rok 10</t>
  </si>
  <si>
    <t>Rok 11</t>
  </si>
  <si>
    <t>Rok 12</t>
  </si>
  <si>
    <t>Oprocentowanie obligacji:</t>
  </si>
  <si>
    <t>* w przypadku deflacji(ujemnego odczytu inflacji) obligacje indeksowane inflacją zapewniają nieujemną marże czyli 0%</t>
  </si>
  <si>
    <t xml:space="preserve">* przykładowy roczny odczyt wkaznika inflacji na podstawie danych historycznych zaczynajac od 2014 roku a kończąc na 2024 roku </t>
  </si>
  <si>
    <t>Wartość nominalna zł</t>
  </si>
  <si>
    <t>Saldo zł</t>
  </si>
  <si>
    <t>Rok</t>
  </si>
  <si>
    <t>Oprocentowanie roczne</t>
  </si>
  <si>
    <t>Odsetki za rok zł</t>
  </si>
  <si>
    <t>Suma skumulowanych odsetek na koniec inwestycji zł:</t>
  </si>
  <si>
    <t>Zyska netto(po uwzględnieniu podatku Belki) zł:</t>
  </si>
  <si>
    <t>Kwota podatku Belki do zapłaty zł:</t>
  </si>
  <si>
    <t xml:space="preserve">Powyższy przykład dla Obligacji 12 letnich. W przypadku obligacji o krótszym terminie zapadalności należy odpowiednio skrócić rekordy w tabeli w zależności od liczby lat </t>
  </si>
  <si>
    <t>* kalkulator  nie ma zastosowania do 4 letnich obligacji COI w których wypadku odsetki są wypłacane co roku od których co rocznie jest odprowadzany podatek Belki</t>
  </si>
  <si>
    <t>Wypłata odsetek:</t>
  </si>
  <si>
    <t>przy wykupie obligacji</t>
  </si>
  <si>
    <t>*Podatek Belki jest automatycznie rozliczany przez Skarb Państwa. Nie musisz się z niego rozliczać samodzielnie.</t>
  </si>
  <si>
    <t>Kalkulator dla Obligacji COI</t>
  </si>
  <si>
    <t>Odsetki za rok brutto zł</t>
  </si>
  <si>
    <t>Odsetki za rok netto(po uwzględnieniu podatku belki) zł</t>
  </si>
  <si>
    <t>Powyższy przykład dla Obligacji 4 letnich COI.</t>
  </si>
  <si>
    <t xml:space="preserve">*wysoki zwrot z inwestycji wynikał z wysokich odczytów inflacyjnych. W kolejnych latach raczej należy się spodziewać niższych odczytów inflacji, a co za tym idzie niższych zwrotów z inwestycji. </t>
  </si>
  <si>
    <t>Skumulowana kwota podatku Belki do zapłaty zł: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</si>
</sst>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1" xfId="0" applyBorder="1"/>
    <xf numFmtId="0" fontId="1" fillId="0" borderId="1" xfId="0" applyFont="1" applyBorder="1"/>
    <xf numFmtId="10" fontId="0" fillId="0" borderId="1" xfId="0" applyNumberFormat="1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2" fontId="0" fillId="0" borderId="1" xfId="0" applyNumberFormat="1" applyBorder="1"/>
    <xf numFmtId="0" fontId="0" fillId="0" borderId="0" xfId="0" applyBorder="1"/>
    <xf numFmtId="0" fontId="1" fillId="2" borderId="2" xfId="0" applyFont="1" applyFill="1" applyBorder="1"/>
    <xf numFmtId="10" fontId="0" fillId="0" borderId="2" xfId="0" applyNumberFormat="1" applyBorder="1"/>
    <xf numFmtId="2" fontId="0" fillId="4" borderId="1" xfId="0" applyNumberFormat="1" applyFill="1" applyBorder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AD358-CBE2-4E89-95D8-5BDB26AD5A3F}">
  <dimension ref="A1:M54"/>
  <sheetViews>
    <sheetView tabSelected="1" topLeftCell="A8" workbookViewId="0">
      <selection activeCell="I22" sqref="I22"/>
    </sheetView>
  </sheetViews>
  <sheetFormatPr defaultRowHeight="14.4" x14ac:dyDescent="0.3"/>
  <cols>
    <col min="1" max="1" width="61.6640625" bestFit="1" customWidth="1"/>
    <col min="2" max="2" width="7.6640625" bestFit="1" customWidth="1"/>
    <col min="3" max="3" width="19.88671875" bestFit="1" customWidth="1"/>
    <col min="4" max="4" width="26.33203125" bestFit="1" customWidth="1"/>
    <col min="5" max="5" width="21.21875" bestFit="1" customWidth="1"/>
    <col min="6" max="6" width="54.5546875" bestFit="1" customWidth="1"/>
    <col min="11" max="12" width="9.109375" bestFit="1" customWidth="1"/>
  </cols>
  <sheetData>
    <row r="1" spans="1:13" x14ac:dyDescent="0.3">
      <c r="A1" s="2"/>
      <c r="B1" s="7" t="s">
        <v>5</v>
      </c>
      <c r="C1" s="11" t="s">
        <v>6</v>
      </c>
      <c r="D1" s="7" t="s">
        <v>7</v>
      </c>
      <c r="E1" s="7" t="s">
        <v>8</v>
      </c>
      <c r="F1" s="7" t="s">
        <v>9</v>
      </c>
      <c r="G1" s="7" t="s">
        <v>10</v>
      </c>
      <c r="H1" s="7" t="s">
        <v>11</v>
      </c>
      <c r="I1" s="7" t="s">
        <v>12</v>
      </c>
      <c r="J1" s="7" t="s">
        <v>13</v>
      </c>
      <c r="K1" s="7" t="s">
        <v>14</v>
      </c>
      <c r="L1" s="7" t="s">
        <v>15</v>
      </c>
      <c r="M1" s="7" t="s">
        <v>16</v>
      </c>
    </row>
    <row r="2" spans="1:13" x14ac:dyDescent="0.3">
      <c r="A2" s="3" t="s">
        <v>17</v>
      </c>
      <c r="B2" s="4">
        <v>6.25E-2</v>
      </c>
      <c r="C2" s="12">
        <f>C3+$B$4</f>
        <v>2.5000000000000001E-2</v>
      </c>
      <c r="D2" s="4">
        <f t="shared" ref="D2:M2" si="0">D3+$B$4</f>
        <v>2.5000000000000001E-2</v>
      </c>
      <c r="E2" s="4">
        <f t="shared" si="0"/>
        <v>2.5000000000000001E-2</v>
      </c>
      <c r="F2" s="4">
        <f t="shared" si="0"/>
        <v>4.4999999999999998E-2</v>
      </c>
      <c r="G2" s="4">
        <f t="shared" si="0"/>
        <v>4.1000000000000002E-2</v>
      </c>
      <c r="H2" s="4">
        <f t="shared" si="0"/>
        <v>4.8000000000000001E-2</v>
      </c>
      <c r="I2" s="4">
        <f t="shared" si="0"/>
        <v>5.9000000000000004E-2</v>
      </c>
      <c r="J2" s="4">
        <f t="shared" si="0"/>
        <v>7.5999999999999998E-2</v>
      </c>
      <c r="K2" s="4">
        <f t="shared" si="0"/>
        <v>0.16900000000000001</v>
      </c>
      <c r="L2" s="4">
        <f t="shared" si="0"/>
        <v>0.13900000000000001</v>
      </c>
      <c r="M2" s="4">
        <f t="shared" si="0"/>
        <v>6.1000000000000006E-2</v>
      </c>
    </row>
    <row r="3" spans="1:13" x14ac:dyDescent="0.3">
      <c r="A3" s="3" t="s">
        <v>3</v>
      </c>
      <c r="B3" s="2"/>
      <c r="C3" s="12">
        <v>0</v>
      </c>
      <c r="D3" s="4">
        <v>0</v>
      </c>
      <c r="E3" s="4">
        <v>0</v>
      </c>
      <c r="F3" s="4">
        <v>0.02</v>
      </c>
      <c r="G3" s="4">
        <v>1.6E-2</v>
      </c>
      <c r="H3" s="4">
        <v>2.3E-2</v>
      </c>
      <c r="I3" s="4">
        <v>3.4000000000000002E-2</v>
      </c>
      <c r="J3" s="4">
        <v>5.0999999999999997E-2</v>
      </c>
      <c r="K3" s="4">
        <v>0.14400000000000002</v>
      </c>
      <c r="L3" s="4">
        <v>0.114</v>
      </c>
      <c r="M3" s="4">
        <v>3.6000000000000004E-2</v>
      </c>
    </row>
    <row r="4" spans="1:13" x14ac:dyDescent="0.3">
      <c r="A4" s="3" t="s">
        <v>0</v>
      </c>
      <c r="B4" s="4">
        <v>2.5000000000000001E-2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3">
      <c r="A5" s="3" t="s">
        <v>30</v>
      </c>
      <c r="B5" s="4" t="s">
        <v>31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3">
      <c r="A6" s="3" t="s">
        <v>1</v>
      </c>
      <c r="B6" s="5" t="s">
        <v>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3">
      <c r="A7" s="3" t="s">
        <v>25</v>
      </c>
      <c r="B7" s="6">
        <f>SUM(E17:E28)</f>
        <v>109.98616791354533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3">
      <c r="A8" s="3" t="s">
        <v>27</v>
      </c>
      <c r="B8" s="2">
        <f>B7*19%</f>
        <v>20.897371903573614</v>
      </c>
    </row>
    <row r="9" spans="1:13" x14ac:dyDescent="0.3">
      <c r="A9" s="3" t="s">
        <v>26</v>
      </c>
      <c r="B9" s="13">
        <f>B7-B8</f>
        <v>89.088796009971716</v>
      </c>
    </row>
    <row r="10" spans="1:13" x14ac:dyDescent="0.3">
      <c r="A10" s="10"/>
      <c r="B10" s="10"/>
    </row>
    <row r="11" spans="1:13" x14ac:dyDescent="0.3">
      <c r="A11" s="1" t="s">
        <v>19</v>
      </c>
    </row>
    <row r="12" spans="1:13" x14ac:dyDescent="0.3">
      <c r="A12" s="1" t="s">
        <v>18</v>
      </c>
    </row>
    <row r="13" spans="1:13" x14ac:dyDescent="0.3">
      <c r="A13" s="14" t="s">
        <v>29</v>
      </c>
    </row>
    <row r="14" spans="1:13" x14ac:dyDescent="0.3">
      <c r="A14" t="s">
        <v>32</v>
      </c>
    </row>
    <row r="16" spans="1:13" x14ac:dyDescent="0.3">
      <c r="B16" s="8" t="s">
        <v>22</v>
      </c>
      <c r="C16" s="8" t="s">
        <v>20</v>
      </c>
      <c r="D16" s="8" t="s">
        <v>23</v>
      </c>
      <c r="E16" s="8" t="s">
        <v>24</v>
      </c>
      <c r="F16" s="8" t="s">
        <v>21</v>
      </c>
    </row>
    <row r="17" spans="1:6" x14ac:dyDescent="0.3">
      <c r="B17" s="2">
        <v>1</v>
      </c>
      <c r="C17" s="9">
        <v>100</v>
      </c>
      <c r="D17" s="4">
        <f>$B$2</f>
        <v>6.25E-2</v>
      </c>
      <c r="E17" s="9">
        <f>C17*D17</f>
        <v>6.25</v>
      </c>
      <c r="F17" s="9">
        <f>C17+E17</f>
        <v>106.25</v>
      </c>
    </row>
    <row r="18" spans="1:6" x14ac:dyDescent="0.3">
      <c r="B18" s="2">
        <v>2</v>
      </c>
      <c r="C18" s="9">
        <f>F17</f>
        <v>106.25</v>
      </c>
      <c r="D18" s="4">
        <f>$C$2</f>
        <v>2.5000000000000001E-2</v>
      </c>
      <c r="E18" s="9">
        <f>C18*D18</f>
        <v>2.65625</v>
      </c>
      <c r="F18" s="9">
        <f>C18+E18</f>
        <v>108.90625</v>
      </c>
    </row>
    <row r="19" spans="1:6" x14ac:dyDescent="0.3">
      <c r="B19" s="2">
        <v>3</v>
      </c>
      <c r="C19" s="9">
        <f>F18</f>
        <v>108.90625</v>
      </c>
      <c r="D19" s="4">
        <f>$D$2</f>
        <v>2.5000000000000001E-2</v>
      </c>
      <c r="E19" s="9">
        <f>C19*D19</f>
        <v>2.72265625</v>
      </c>
      <c r="F19" s="9">
        <f>C19+E19</f>
        <v>111.62890625</v>
      </c>
    </row>
    <row r="20" spans="1:6" x14ac:dyDescent="0.3">
      <c r="B20" s="2">
        <v>4</v>
      </c>
      <c r="C20" s="9">
        <f>F19</f>
        <v>111.62890625</v>
      </c>
      <c r="D20" s="4">
        <f>$E$2</f>
        <v>2.5000000000000001E-2</v>
      </c>
      <c r="E20" s="9">
        <f>C20*D20</f>
        <v>2.7907226562500003</v>
      </c>
      <c r="F20" s="9">
        <f>C20+E20</f>
        <v>114.41962890625</v>
      </c>
    </row>
    <row r="21" spans="1:6" x14ac:dyDescent="0.3">
      <c r="B21" s="2">
        <v>5</v>
      </c>
      <c r="C21" s="9">
        <f>F20</f>
        <v>114.41962890625</v>
      </c>
      <c r="D21" s="4">
        <f>$F$2</f>
        <v>4.4999999999999998E-2</v>
      </c>
      <c r="E21" s="9">
        <f>C21*D21</f>
        <v>5.1488833007812493</v>
      </c>
      <c r="F21" s="9">
        <f>C21+E21</f>
        <v>119.56851220703125</v>
      </c>
    </row>
    <row r="22" spans="1:6" x14ac:dyDescent="0.3">
      <c r="B22" s="2">
        <v>6</v>
      </c>
      <c r="C22" s="9">
        <f>F21</f>
        <v>119.56851220703125</v>
      </c>
      <c r="D22" s="4">
        <f>$G$2</f>
        <v>4.1000000000000002E-2</v>
      </c>
      <c r="E22" s="9">
        <f>C22*D22</f>
        <v>4.9023090004882812</v>
      </c>
      <c r="F22" s="9">
        <f>C22+E22</f>
        <v>124.47082120751953</v>
      </c>
    </row>
    <row r="23" spans="1:6" x14ac:dyDescent="0.3">
      <c r="B23" s="2">
        <v>7</v>
      </c>
      <c r="C23" s="9">
        <f>F22</f>
        <v>124.47082120751953</v>
      </c>
      <c r="D23" s="4">
        <f>$H$2</f>
        <v>4.8000000000000001E-2</v>
      </c>
      <c r="E23" s="9">
        <f>C23*D23</f>
        <v>5.9745994179609374</v>
      </c>
      <c r="F23" s="9">
        <f>C23+E23</f>
        <v>130.44542062548047</v>
      </c>
    </row>
    <row r="24" spans="1:6" x14ac:dyDescent="0.3">
      <c r="B24" s="2">
        <v>8</v>
      </c>
      <c r="C24" s="9">
        <f>F23</f>
        <v>130.44542062548047</v>
      </c>
      <c r="D24" s="4">
        <f>$I$2</f>
        <v>5.9000000000000004E-2</v>
      </c>
      <c r="E24" s="9">
        <f>C24*D24</f>
        <v>7.6962798169033482</v>
      </c>
      <c r="F24" s="9">
        <f>C24+E24</f>
        <v>138.14170044238381</v>
      </c>
    </row>
    <row r="25" spans="1:6" x14ac:dyDescent="0.3">
      <c r="B25" s="2">
        <v>9</v>
      </c>
      <c r="C25" s="9">
        <f>F24</f>
        <v>138.14170044238381</v>
      </c>
      <c r="D25" s="4">
        <f>$J$2</f>
        <v>7.5999999999999998E-2</v>
      </c>
      <c r="E25" s="9">
        <f>C25*D25</f>
        <v>10.49876923362117</v>
      </c>
      <c r="F25" s="9">
        <f>C25+E25</f>
        <v>148.64046967600498</v>
      </c>
    </row>
    <row r="26" spans="1:6" x14ac:dyDescent="0.3">
      <c r="B26" s="2">
        <v>10</v>
      </c>
      <c r="C26" s="9">
        <f>F25</f>
        <v>148.64046967600498</v>
      </c>
      <c r="D26" s="4">
        <f>$K$2</f>
        <v>0.16900000000000001</v>
      </c>
      <c r="E26" s="9">
        <f>C26*D26</f>
        <v>25.120239375244843</v>
      </c>
      <c r="F26" s="9">
        <f>C26+E26</f>
        <v>173.76070905124982</v>
      </c>
    </row>
    <row r="27" spans="1:6" x14ac:dyDescent="0.3">
      <c r="B27" s="2">
        <v>11</v>
      </c>
      <c r="C27" s="9">
        <f>F26</f>
        <v>173.76070905124982</v>
      </c>
      <c r="D27" s="4">
        <f>$L$2</f>
        <v>0.13900000000000001</v>
      </c>
      <c r="E27" s="9">
        <f>C27*D27</f>
        <v>24.152738558123726</v>
      </c>
      <c r="F27" s="9">
        <f>C27+E27</f>
        <v>197.91344760937355</v>
      </c>
    </row>
    <row r="28" spans="1:6" x14ac:dyDescent="0.3">
      <c r="B28" s="2">
        <v>12</v>
      </c>
      <c r="C28" s="9">
        <f>F27</f>
        <v>197.91344760937355</v>
      </c>
      <c r="D28" s="4">
        <f>$M$2</f>
        <v>6.1000000000000006E-2</v>
      </c>
      <c r="E28" s="9">
        <f>C28*D28</f>
        <v>12.072720304171787</v>
      </c>
      <c r="F28" s="9">
        <f>C28+E28</f>
        <v>209.98616791354533</v>
      </c>
    </row>
    <row r="30" spans="1:6" x14ac:dyDescent="0.3">
      <c r="B30" t="s">
        <v>28</v>
      </c>
    </row>
    <row r="32" spans="1:6" x14ac:dyDescent="0.3">
      <c r="A32" t="s">
        <v>33</v>
      </c>
    </row>
    <row r="34" spans="1:7" x14ac:dyDescent="0.3">
      <c r="A34" s="2"/>
      <c r="B34" s="7" t="s">
        <v>5</v>
      </c>
      <c r="C34" s="11" t="s">
        <v>6</v>
      </c>
      <c r="D34" s="7" t="s">
        <v>7</v>
      </c>
      <c r="E34" s="7" t="s">
        <v>8</v>
      </c>
    </row>
    <row r="35" spans="1:7" x14ac:dyDescent="0.3">
      <c r="A35" s="3" t="s">
        <v>17</v>
      </c>
      <c r="B35" s="4">
        <v>5.5E-2</v>
      </c>
      <c r="C35" s="12">
        <f>C36+$B$4</f>
        <v>0.16900000000000001</v>
      </c>
      <c r="D35" s="4">
        <f t="shared" ref="D35" si="1">D36+$B$4</f>
        <v>0.13900000000000001</v>
      </c>
      <c r="E35" s="4">
        <f t="shared" ref="E35" si="2">E36+$B$4</f>
        <v>6.1000000000000006E-2</v>
      </c>
    </row>
    <row r="36" spans="1:7" x14ac:dyDescent="0.3">
      <c r="A36" s="3" t="s">
        <v>3</v>
      </c>
      <c r="B36" s="2"/>
      <c r="C36" s="4">
        <v>0.14400000000000002</v>
      </c>
      <c r="D36" s="4">
        <v>0.114</v>
      </c>
      <c r="E36" s="4">
        <v>3.6000000000000004E-2</v>
      </c>
    </row>
    <row r="37" spans="1:7" x14ac:dyDescent="0.3">
      <c r="A37" s="3" t="s">
        <v>0</v>
      </c>
      <c r="B37" s="4">
        <v>1.4999999999999999E-2</v>
      </c>
      <c r="C37" s="10"/>
      <c r="D37" s="10"/>
      <c r="E37" s="10"/>
    </row>
    <row r="38" spans="1:7" x14ac:dyDescent="0.3">
      <c r="A38" s="3" t="s">
        <v>30</v>
      </c>
      <c r="B38" s="4" t="s">
        <v>4</v>
      </c>
      <c r="C38" s="10"/>
      <c r="D38" s="10"/>
      <c r="E38" s="10"/>
    </row>
    <row r="39" spans="1:7" x14ac:dyDescent="0.3">
      <c r="A39" s="3" t="s">
        <v>1</v>
      </c>
      <c r="B39" s="5" t="s">
        <v>2</v>
      </c>
      <c r="C39" s="10"/>
      <c r="D39" s="10"/>
      <c r="E39" s="10"/>
    </row>
    <row r="40" spans="1:7" x14ac:dyDescent="0.3">
      <c r="A40" s="3" t="s">
        <v>25</v>
      </c>
      <c r="B40" s="6">
        <f>SUM(E49:E60)</f>
        <v>34.400000000000006</v>
      </c>
      <c r="C40" s="10"/>
      <c r="D40" s="10"/>
      <c r="E40" s="10"/>
    </row>
    <row r="41" spans="1:7" x14ac:dyDescent="0.3">
      <c r="A41" s="3" t="s">
        <v>38</v>
      </c>
      <c r="B41" s="9">
        <f>SUM(E48:E51)-SUM(F48:F51)</f>
        <v>7.5810000000000031</v>
      </c>
    </row>
    <row r="42" spans="1:7" x14ac:dyDescent="0.3">
      <c r="A42" s="3" t="s">
        <v>26</v>
      </c>
      <c r="B42" s="13">
        <f>SUM(F48:F51)</f>
        <v>32.319000000000003</v>
      </c>
    </row>
    <row r="44" spans="1:7" x14ac:dyDescent="0.3">
      <c r="A44" t="s">
        <v>32</v>
      </c>
    </row>
    <row r="47" spans="1:7" x14ac:dyDescent="0.3">
      <c r="B47" s="8" t="s">
        <v>22</v>
      </c>
      <c r="C47" s="8" t="s">
        <v>20</v>
      </c>
      <c r="D47" s="8" t="s">
        <v>23</v>
      </c>
      <c r="E47" s="8" t="s">
        <v>34</v>
      </c>
      <c r="F47" s="8" t="s">
        <v>35</v>
      </c>
      <c r="G47" s="8" t="s">
        <v>21</v>
      </c>
    </row>
    <row r="48" spans="1:7" x14ac:dyDescent="0.3">
      <c r="B48" s="3">
        <v>1</v>
      </c>
      <c r="C48" s="9">
        <v>100</v>
      </c>
      <c r="D48" s="4">
        <f>$B$35</f>
        <v>5.5E-2</v>
      </c>
      <c r="E48" s="9">
        <f>(C48*D48)</f>
        <v>5.5</v>
      </c>
      <c r="F48" s="9">
        <f>E48-(E48*19%)</f>
        <v>4.4550000000000001</v>
      </c>
      <c r="G48" s="9">
        <v>100</v>
      </c>
    </row>
    <row r="49" spans="2:7" x14ac:dyDescent="0.3">
      <c r="B49" s="3">
        <v>2</v>
      </c>
      <c r="C49" s="9">
        <v>100</v>
      </c>
      <c r="D49" s="4">
        <f>C36</f>
        <v>0.14400000000000002</v>
      </c>
      <c r="E49" s="9">
        <f>(C49*D49)</f>
        <v>14.400000000000002</v>
      </c>
      <c r="F49" s="9">
        <f t="shared" ref="F49:F51" si="3">E49-(E49*19%)</f>
        <v>11.664000000000001</v>
      </c>
      <c r="G49" s="9">
        <v>100</v>
      </c>
    </row>
    <row r="50" spans="2:7" x14ac:dyDescent="0.3">
      <c r="B50" s="3">
        <v>3</v>
      </c>
      <c r="C50" s="9">
        <v>100</v>
      </c>
      <c r="D50" s="4">
        <f>D35</f>
        <v>0.13900000000000001</v>
      </c>
      <c r="E50" s="9">
        <f>(C50*D50)</f>
        <v>13.900000000000002</v>
      </c>
      <c r="F50" s="9">
        <f t="shared" si="3"/>
        <v>11.259000000000002</v>
      </c>
      <c r="G50" s="9">
        <v>100</v>
      </c>
    </row>
    <row r="51" spans="2:7" x14ac:dyDescent="0.3">
      <c r="B51" s="3">
        <v>4</v>
      </c>
      <c r="C51" s="9">
        <v>100</v>
      </c>
      <c r="D51" s="4">
        <f>E35</f>
        <v>6.1000000000000006E-2</v>
      </c>
      <c r="E51" s="9">
        <f>(C51*D51)</f>
        <v>6.1000000000000005</v>
      </c>
      <c r="F51" s="9">
        <f t="shared" si="3"/>
        <v>4.9410000000000007</v>
      </c>
      <c r="G51" s="9">
        <v>100</v>
      </c>
    </row>
    <row r="53" spans="2:7" x14ac:dyDescent="0.3">
      <c r="B53" t="s">
        <v>36</v>
      </c>
    </row>
    <row r="54" spans="2:7" x14ac:dyDescent="0.3">
      <c r="B54" t="s">
        <v>37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Kozakiewicz</dc:creator>
  <cp:lastModifiedBy>Michał Kozakiewicz</cp:lastModifiedBy>
  <dcterms:created xsi:type="dcterms:W3CDTF">2025-10-16T09:06:28Z</dcterms:created>
  <dcterms:modified xsi:type="dcterms:W3CDTF">2025-10-16T11:12:06Z</dcterms:modified>
</cp:coreProperties>
</file>